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D17" i="1" s="1"/>
  <c r="C16" i="1"/>
  <c r="D16" i="1" s="1"/>
  <c r="D24" i="1" s="1"/>
  <c r="C15" i="1"/>
  <c r="F15" i="1" s="1"/>
  <c r="C12" i="1"/>
  <c r="D12" i="1" s="1"/>
  <c r="C11" i="1"/>
  <c r="D11" i="1" s="1"/>
  <c r="C10" i="1"/>
  <c r="F10" i="1" s="1"/>
  <c r="C9" i="1"/>
  <c r="D9" i="1" s="1"/>
  <c r="C8" i="1"/>
  <c r="D8" i="1" s="1"/>
  <c r="C7" i="1"/>
  <c r="D7" i="1" s="1"/>
  <c r="C6" i="1"/>
  <c r="F6" i="1" s="1"/>
  <c r="D6" i="1" l="1"/>
  <c r="D10" i="1"/>
  <c r="F12" i="1"/>
  <c r="F8" i="1"/>
  <c r="E12" i="1"/>
  <c r="F16" i="1"/>
  <c r="F24" i="1" s="1"/>
  <c r="E8" i="1"/>
  <c r="F17" i="1"/>
  <c r="E17" i="1" s="1"/>
  <c r="E9" i="1"/>
  <c r="F9" i="1"/>
  <c r="E11" i="1"/>
  <c r="E7" i="1"/>
  <c r="F11" i="1"/>
  <c r="F7" i="1"/>
  <c r="D15" i="1"/>
  <c r="E6" i="1"/>
  <c r="E10" i="1"/>
  <c r="E16" i="1"/>
  <c r="E24" i="1" s="1"/>
  <c r="C13" i="1"/>
  <c r="F13" i="1" l="1"/>
  <c r="D13" i="1"/>
  <c r="D20" i="1" s="1"/>
  <c r="D25" i="1" s="1"/>
  <c r="E13" i="1"/>
  <c r="E15" i="1"/>
  <c r="C20" i="1"/>
  <c r="C22" i="1"/>
  <c r="C21" i="1"/>
  <c r="F20" i="1" l="1"/>
  <c r="F25" i="1" s="1"/>
  <c r="F22" i="1"/>
  <c r="F27" i="1" s="1"/>
  <c r="F21" i="1"/>
  <c r="F26" i="1" s="1"/>
  <c r="D21" i="1"/>
  <c r="D26" i="1" s="1"/>
  <c r="D22" i="1"/>
  <c r="D27" i="1" s="1"/>
  <c r="E20" i="1" l="1"/>
  <c r="E25" i="1" s="1"/>
  <c r="E21" i="1"/>
  <c r="E26" i="1" s="1"/>
  <c r="E22" i="1"/>
  <c r="E27" i="1" s="1"/>
</calcChain>
</file>

<file path=xl/sharedStrings.xml><?xml version="1.0" encoding="utf-8"?>
<sst xmlns="http://schemas.openxmlformats.org/spreadsheetml/2006/main" count="80" uniqueCount="71">
  <si>
    <t>Room</t>
  </si>
  <si>
    <t>13x21</t>
  </si>
  <si>
    <t>19x17</t>
  </si>
  <si>
    <t>15x11</t>
  </si>
  <si>
    <t>17x12</t>
  </si>
  <si>
    <t>14x17</t>
  </si>
  <si>
    <t>13x13</t>
  </si>
  <si>
    <t>14x15</t>
  </si>
  <si>
    <t>Dimensions</t>
  </si>
  <si>
    <t>Sq. ft.</t>
  </si>
  <si>
    <t>Youth Lounge</t>
  </si>
  <si>
    <t>42x20</t>
  </si>
  <si>
    <t>Notes</t>
  </si>
  <si>
    <t>Window</t>
  </si>
  <si>
    <t>Window and Entrance</t>
  </si>
  <si>
    <t>Fellowship Hall</t>
  </si>
  <si>
    <t>57x57</t>
  </si>
  <si>
    <t>Window and Multiple Entrances</t>
  </si>
  <si>
    <t>Library</t>
  </si>
  <si>
    <t>44x25</t>
  </si>
  <si>
    <t>Low</t>
  </si>
  <si>
    <t>High</t>
  </si>
  <si>
    <t>Middle</t>
  </si>
  <si>
    <t>Youth Lounge and 7 rooms</t>
  </si>
  <si>
    <t>Library and 7 rooms</t>
  </si>
  <si>
    <t>Youth Lounge, Library and 7 rooms</t>
  </si>
  <si>
    <t>Sub-Total of 7 Rooms</t>
  </si>
  <si>
    <t>$.50/sq ft</t>
  </si>
  <si>
    <t>$.58/sq ft</t>
  </si>
  <si>
    <t>.67/sq ft</t>
  </si>
  <si>
    <t>Rates/month</t>
  </si>
  <si>
    <t>NOTES:</t>
  </si>
  <si>
    <t>Space Usage considerations</t>
  </si>
  <si>
    <r>
      <rPr>
        <b/>
        <sz val="12"/>
        <color theme="1"/>
        <rFont val="Calibri"/>
        <family val="2"/>
        <scheme val="minor"/>
      </rPr>
      <t xml:space="preserve">        </t>
    </r>
    <r>
      <rPr>
        <b/>
        <u/>
        <sz val="12"/>
        <color theme="1"/>
        <rFont val="Calibri"/>
        <family val="2"/>
        <scheme val="minor"/>
      </rPr>
      <t>Longer term costs:  costs would need to be an estimate of future costs (not an increase in net income)</t>
    </r>
  </si>
  <si>
    <t xml:space="preserve">  sq/ft annually</t>
  </si>
  <si>
    <t>MONTHLY SUMMARY (see NOTES)</t>
  </si>
  <si>
    <t>ANNUAL SUMMARY</t>
  </si>
  <si>
    <r>
      <t xml:space="preserve">1)        </t>
    </r>
    <r>
      <rPr>
        <b/>
        <sz val="11"/>
        <color theme="1"/>
        <rFont val="Calibri"/>
        <family val="2"/>
        <scheme val="minor"/>
      </rPr>
      <t xml:space="preserve">Moving Rooms: </t>
    </r>
    <r>
      <rPr>
        <sz val="11"/>
        <color theme="1"/>
        <rFont val="Calibri"/>
        <family val="2"/>
        <scheme val="minor"/>
      </rPr>
      <t xml:space="preserve"> There will be a cost and time commitment for moving the rooms and things currently in the rooms</t>
    </r>
  </si>
  <si>
    <r>
      <t xml:space="preserve">4)        </t>
    </r>
    <r>
      <rPr>
        <b/>
        <sz val="11"/>
        <color theme="1"/>
        <rFont val="Calibri"/>
        <family val="2"/>
        <scheme val="minor"/>
      </rPr>
      <t xml:space="preserve">Add Air Conditioning: </t>
    </r>
    <r>
      <rPr>
        <sz val="11"/>
        <color theme="1"/>
        <rFont val="Calibri"/>
        <family val="2"/>
        <scheme val="minor"/>
      </rPr>
      <t xml:space="preserve"> Currently no Air Conditioning in lower level.</t>
    </r>
  </si>
  <si>
    <r>
      <t xml:space="preserve">3)       </t>
    </r>
    <r>
      <rPr>
        <b/>
        <sz val="11"/>
        <color theme="1"/>
        <rFont val="Calibri"/>
        <family val="2"/>
        <scheme val="minor"/>
      </rPr>
      <t xml:space="preserve"> Fix Heat:  </t>
    </r>
    <r>
      <rPr>
        <sz val="11"/>
        <color theme="1"/>
        <rFont val="Calibri"/>
        <family val="2"/>
        <scheme val="minor"/>
      </rPr>
      <t>Over heats in winter and windows would be opened.  Waste of heat</t>
    </r>
  </si>
  <si>
    <r>
      <t xml:space="preserve">6)        </t>
    </r>
    <r>
      <rPr>
        <b/>
        <sz val="11"/>
        <color theme="1"/>
        <rFont val="Calibri"/>
        <family val="2"/>
        <scheme val="minor"/>
      </rPr>
      <t>General Supplies:</t>
    </r>
    <r>
      <rPr>
        <sz val="11"/>
        <color theme="1"/>
        <rFont val="Calibri"/>
        <family val="2"/>
        <scheme val="minor"/>
      </rPr>
      <t xml:space="preserve">   Additional cost of cleaning supplies, toilet paper, paper towels, and others for kitchen and bathrooms.</t>
    </r>
  </si>
  <si>
    <r>
      <t xml:space="preserve">8)        </t>
    </r>
    <r>
      <rPr>
        <b/>
        <sz val="11"/>
        <color theme="1"/>
        <rFont val="Calibri"/>
        <family val="2"/>
        <scheme val="minor"/>
      </rPr>
      <t>Office Furniture/supplies:</t>
    </r>
    <r>
      <rPr>
        <sz val="11"/>
        <color theme="1"/>
        <rFont val="Calibri"/>
        <family val="2"/>
        <scheme val="minor"/>
      </rPr>
      <t xml:space="preserve">  Renter should cover all the costs and selection.  These items would be the property of the renter.</t>
    </r>
  </si>
  <si>
    <r>
      <t xml:space="preserve">9)        </t>
    </r>
    <r>
      <rPr>
        <b/>
        <sz val="11"/>
        <color theme="1"/>
        <rFont val="Calibri"/>
        <family val="2"/>
        <scheme val="minor"/>
      </rPr>
      <t xml:space="preserve">Phone/internet:    </t>
    </r>
    <r>
      <rPr>
        <sz val="11"/>
        <color theme="1"/>
        <rFont val="Calibri"/>
        <family val="2"/>
        <scheme val="minor"/>
      </rPr>
      <t>????</t>
    </r>
  </si>
  <si>
    <r>
      <t xml:space="preserve">10)      </t>
    </r>
    <r>
      <rPr>
        <b/>
        <sz val="11"/>
        <color theme="1"/>
        <rFont val="Calibri"/>
        <family val="2"/>
        <scheme val="minor"/>
      </rPr>
      <t>Security System/keys:</t>
    </r>
    <r>
      <rPr>
        <sz val="11"/>
        <color theme="1"/>
        <rFont val="Calibri"/>
        <family val="2"/>
        <scheme val="minor"/>
      </rPr>
      <t xml:space="preserve">    ????</t>
    </r>
  </si>
  <si>
    <r>
      <t xml:space="preserve">12)      </t>
    </r>
    <r>
      <rPr>
        <b/>
        <sz val="11"/>
        <color theme="1"/>
        <rFont val="Calibri"/>
        <family val="2"/>
        <scheme val="minor"/>
      </rPr>
      <t xml:space="preserve">Snow Removal: </t>
    </r>
    <r>
      <rPr>
        <sz val="11"/>
        <color theme="1"/>
        <rFont val="Calibri"/>
        <family val="2"/>
        <scheme val="minor"/>
      </rPr>
      <t xml:space="preserve">  ????</t>
    </r>
  </si>
  <si>
    <r>
      <t xml:space="preserve">11)      </t>
    </r>
    <r>
      <rPr>
        <b/>
        <sz val="11"/>
        <color theme="1"/>
        <rFont val="Calibri"/>
        <family val="2"/>
        <scheme val="minor"/>
      </rPr>
      <t xml:space="preserve">Church Insurance: </t>
    </r>
    <r>
      <rPr>
        <sz val="11"/>
        <color theme="1"/>
        <rFont val="Calibri"/>
        <family val="2"/>
        <scheme val="minor"/>
      </rPr>
      <t xml:space="preserve">  ?????  Need to check what additional liability, etc could be required.</t>
    </r>
  </si>
  <si>
    <r>
      <t xml:space="preserve">13)     </t>
    </r>
    <r>
      <rPr>
        <b/>
        <sz val="11"/>
        <color theme="1"/>
        <rFont val="Calibri"/>
        <family val="2"/>
        <scheme val="minor"/>
      </rPr>
      <t xml:space="preserve"> Minor Repairs in the renter's area: </t>
    </r>
    <r>
      <rPr>
        <sz val="11"/>
        <color theme="1"/>
        <rFont val="Calibri"/>
        <family val="2"/>
        <scheme val="minor"/>
      </rPr>
      <t xml:space="preserve"> ???? How will this be handled?  By whom?  </t>
    </r>
  </si>
  <si>
    <r>
      <t xml:space="preserve">14)      </t>
    </r>
    <r>
      <rPr>
        <b/>
        <sz val="11"/>
        <color theme="1"/>
        <rFont val="Calibri"/>
        <family val="2"/>
        <scheme val="minor"/>
      </rPr>
      <t xml:space="preserve">Major Repairs in the renter's area:  </t>
    </r>
    <r>
      <rPr>
        <sz val="11"/>
        <color theme="1"/>
        <rFont val="Calibri"/>
        <family val="2"/>
        <scheme val="minor"/>
      </rPr>
      <t>?????</t>
    </r>
  </si>
  <si>
    <r>
      <t xml:space="preserve">15)      </t>
    </r>
    <r>
      <rPr>
        <b/>
        <sz val="11"/>
        <color theme="1"/>
        <rFont val="Calibri"/>
        <family val="2"/>
        <scheme val="minor"/>
      </rPr>
      <t xml:space="preserve">City Assessment: </t>
    </r>
    <r>
      <rPr>
        <sz val="11"/>
        <color theme="1"/>
        <rFont val="Calibri"/>
        <family val="2"/>
        <scheme val="minor"/>
      </rPr>
      <t xml:space="preserve"> Will there be any changes due to renting space?  Clearly need the Tithing schedule set</t>
    </r>
  </si>
  <si>
    <r>
      <rPr>
        <b/>
        <sz val="12"/>
        <color theme="1"/>
        <rFont val="Calibri"/>
        <family val="2"/>
        <scheme val="minor"/>
      </rPr>
      <t xml:space="preserve">       </t>
    </r>
    <r>
      <rPr>
        <b/>
        <u/>
        <sz val="12"/>
        <color theme="1"/>
        <rFont val="Calibri"/>
        <family val="2"/>
        <scheme val="minor"/>
      </rPr>
      <t>Potential "Pass-through" costs would not changes our net income:</t>
    </r>
  </si>
  <si>
    <r>
      <t xml:space="preserve">3)      </t>
    </r>
    <r>
      <rPr>
        <b/>
        <sz val="11"/>
        <color theme="1"/>
        <rFont val="Calibri"/>
        <family val="2"/>
        <scheme val="minor"/>
      </rPr>
      <t xml:space="preserve"> Parking Lot wear and tear:  </t>
    </r>
    <r>
      <rPr>
        <sz val="11"/>
        <color theme="1"/>
        <rFont val="Calibri"/>
        <family val="2"/>
        <scheme val="minor"/>
      </rPr>
      <t>charge for the parking lot usage.</t>
    </r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</si>
  <si>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LCR Costs:  reduces LCR's net income</t>
    </r>
  </si>
  <si>
    <r>
      <t xml:space="preserve">2)        </t>
    </r>
    <r>
      <rPr>
        <b/>
        <sz val="11"/>
        <color theme="1"/>
        <rFont val="Calibri"/>
        <family val="2"/>
        <scheme val="minor"/>
      </rPr>
      <t xml:space="preserve">Cost of Lawyer:  </t>
    </r>
    <r>
      <rPr>
        <sz val="11"/>
        <color theme="1"/>
        <rFont val="Calibri"/>
        <family val="2"/>
        <scheme val="minor"/>
      </rPr>
      <t>Develop "lease" contract</t>
    </r>
  </si>
  <si>
    <t>1)   Need to consider time, focus and energy…..who will do each of the items?</t>
  </si>
  <si>
    <t>2)   Fellowship Hall would be rented out on a per need basis and therefore was not included in the summary rates</t>
  </si>
  <si>
    <r>
      <t xml:space="preserve">2)        </t>
    </r>
    <r>
      <rPr>
        <b/>
        <sz val="11"/>
        <color theme="1"/>
        <rFont val="Calibri"/>
        <family val="2"/>
        <scheme val="minor"/>
      </rPr>
      <t xml:space="preserve">Gas, Electric, Water: </t>
    </r>
    <r>
      <rPr>
        <sz val="11"/>
        <color theme="1"/>
        <rFont val="Calibri"/>
        <family val="2"/>
        <scheme val="minor"/>
      </rPr>
      <t xml:space="preserve"> we could establish an estimate for the first 3 months.  We could then re-evaluate the charge based on a 12 month base</t>
    </r>
  </si>
  <si>
    <t xml:space="preserve">                        line of our costs vs the new charges with the renter for 3 months.  We should do this every 3 months until 1 full year.</t>
  </si>
  <si>
    <r>
      <t xml:space="preserve">5)        </t>
    </r>
    <r>
      <rPr>
        <b/>
        <sz val="11"/>
        <color theme="1"/>
        <rFont val="Calibri"/>
        <family val="2"/>
        <scheme val="minor"/>
      </rPr>
      <t xml:space="preserve">Custodial work/cleaning: </t>
    </r>
    <r>
      <rPr>
        <sz val="11"/>
        <color theme="1"/>
        <rFont val="Calibri"/>
        <family val="2"/>
        <scheme val="minor"/>
      </rPr>
      <t xml:space="preserve"> this could be an hourly rate that the custodial person and cleaning person required for their rented area plus a </t>
    </r>
  </si>
  <si>
    <t xml:space="preserve">                        general fee for "shared" spaces like bathrooms, kitchen, etc.  The usage of these spaces will be greater and therefore a larger portion</t>
  </si>
  <si>
    <t xml:space="preserve">                        of the shared space costs could be considered.</t>
  </si>
  <si>
    <r>
      <t xml:space="preserve">7)        </t>
    </r>
    <r>
      <rPr>
        <b/>
        <sz val="11"/>
        <color theme="1"/>
        <rFont val="Calibri"/>
        <family val="2"/>
        <scheme val="minor"/>
      </rPr>
      <t>Updates:</t>
    </r>
    <r>
      <rPr>
        <sz val="11"/>
        <color theme="1"/>
        <rFont val="Calibri"/>
        <family val="2"/>
        <scheme val="minor"/>
      </rPr>
      <t xml:space="preserve">  In general the cost of the updates would need to be incurred by the renter unless the update was a benefit to LCR.  The example is,</t>
    </r>
  </si>
  <si>
    <t xml:space="preserve">                        building a temporary wall/door from elevator to hall in the library area, for example, only benefits the renter and therefore the cost</t>
  </si>
  <si>
    <t xml:space="preserve">                        should be fully paid by the renter (same for paint, carpet, etc.).  The selection of the contractor would need to be LCR's decision (based </t>
  </si>
  <si>
    <t xml:space="preserve">                        on 3 bids).</t>
  </si>
  <si>
    <r>
      <t xml:space="preserve">1)        </t>
    </r>
    <r>
      <rPr>
        <b/>
        <sz val="11"/>
        <color theme="1"/>
        <rFont val="Calibri"/>
        <family val="2"/>
        <scheme val="minor"/>
      </rPr>
      <t>Consideration for hiring a part-time "land-lord" role</t>
    </r>
    <r>
      <rPr>
        <sz val="11"/>
        <color theme="1"/>
        <rFont val="Calibri"/>
        <family val="2"/>
        <scheme val="minor"/>
      </rPr>
      <t>:  This could partially be covered by the renter.  The role could be the contract for issues,</t>
    </r>
  </si>
  <si>
    <t xml:space="preserve">                      concerns, problems, managing oversight of updates/contractors, etc.  Anything not covered by the renter would be a reduction in LCR's</t>
  </si>
  <si>
    <t xml:space="preserve">                       net income.  Tracking of keys, contract items, repairs,  etc.</t>
  </si>
  <si>
    <r>
      <t xml:space="preserve">2)       </t>
    </r>
    <r>
      <rPr>
        <b/>
        <sz val="11"/>
        <color theme="1"/>
        <rFont val="Calibri"/>
        <family val="2"/>
        <scheme val="minor"/>
      </rPr>
      <t xml:space="preserve">General wear and tear:  </t>
    </r>
    <r>
      <rPr>
        <sz val="11"/>
        <color theme="1"/>
        <rFont val="Calibri"/>
        <family val="2"/>
        <scheme val="minor"/>
      </rPr>
      <t>this is could be instead of the major or minor repairs listed above.  With more people in our building this will increase</t>
    </r>
  </si>
  <si>
    <t xml:space="preserve">                       costs, elevator usage, etc.</t>
  </si>
  <si>
    <t>3)   Gas, Electric, Security, Custodial work/cleaning, Parking Lot, Wear and Tear, Updates (handicap needs, walls, signage, etc) were not included in</t>
  </si>
  <si>
    <t xml:space="preserve">       the above numbers:  The below is not intended to be all potential costs (just a sample of some costs).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</si>
</sst>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1" formatCode="&quot;$&quot;#,##0"/>
    <numFmt numFmtId="17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0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8" xfId="0" applyFont="1" applyBorder="1"/>
    <xf numFmtId="0" fontId="6" fillId="0" borderId="9" xfId="0" applyFont="1" applyBorder="1" applyAlignment="1">
      <alignment horizontal="left"/>
    </xf>
    <xf numFmtId="37" fontId="6" fillId="0" borderId="0" xfId="1" applyNumberFormat="1" applyFont="1" applyBorder="1" applyAlignment="1">
      <alignment horizontal="center"/>
    </xf>
    <xf numFmtId="171" fontId="6" fillId="0" borderId="11" xfId="1" applyNumberFormat="1" applyFont="1" applyBorder="1" applyAlignment="1">
      <alignment horizontal="right"/>
    </xf>
    <xf numFmtId="171" fontId="6" fillId="0" borderId="17" xfId="1" applyNumberFormat="1" applyFont="1" applyBorder="1" applyAlignment="1">
      <alignment horizontal="right"/>
    </xf>
    <xf numFmtId="171" fontId="6" fillId="0" borderId="13" xfId="1" applyNumberFormat="1" applyFont="1" applyBorder="1" applyAlignment="1">
      <alignment horizontal="right"/>
    </xf>
    <xf numFmtId="171" fontId="6" fillId="0" borderId="12" xfId="1" applyNumberFormat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171" fontId="3" fillId="0" borderId="11" xfId="1" applyNumberFormat="1" applyFont="1" applyBorder="1" applyAlignment="1">
      <alignment horizontal="right"/>
    </xf>
    <xf numFmtId="171" fontId="3" fillId="0" borderId="12" xfId="1" applyNumberFormat="1" applyFont="1" applyBorder="1" applyAlignment="1">
      <alignment horizontal="right"/>
    </xf>
    <xf numFmtId="171" fontId="3" fillId="0" borderId="13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71" fontId="7" fillId="0" borderId="12" xfId="1" applyNumberFormat="1" applyFont="1" applyBorder="1" applyAlignment="1">
      <alignment horizontal="right"/>
    </xf>
    <xf numFmtId="171" fontId="6" fillId="0" borderId="11" xfId="0" applyNumberFormat="1" applyFont="1" applyBorder="1" applyAlignment="1">
      <alignment horizontal="right"/>
    </xf>
    <xf numFmtId="171" fontId="6" fillId="0" borderId="12" xfId="0" applyNumberFormat="1" applyFont="1" applyBorder="1" applyAlignment="1">
      <alignment horizontal="right"/>
    </xf>
    <xf numFmtId="171" fontId="6" fillId="0" borderId="13" xfId="0" applyNumberFormat="1" applyFont="1" applyBorder="1" applyAlignment="1">
      <alignment horizontal="right"/>
    </xf>
    <xf numFmtId="0" fontId="3" fillId="0" borderId="9" xfId="0" applyFont="1" applyBorder="1"/>
    <xf numFmtId="37" fontId="6" fillId="0" borderId="0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37" fontId="6" fillId="0" borderId="7" xfId="0" applyNumberFormat="1" applyFont="1" applyBorder="1" applyAlignment="1">
      <alignment horizontal="center"/>
    </xf>
    <xf numFmtId="171" fontId="6" fillId="0" borderId="14" xfId="0" applyNumberFormat="1" applyFont="1" applyBorder="1" applyAlignment="1">
      <alignment horizontal="right"/>
    </xf>
    <xf numFmtId="171" fontId="6" fillId="0" borderId="15" xfId="0" applyNumberFormat="1" applyFont="1" applyBorder="1" applyAlignment="1">
      <alignment horizontal="right"/>
    </xf>
    <xf numFmtId="171" fontId="6" fillId="0" borderId="16" xfId="0" applyNumberFormat="1" applyFont="1" applyBorder="1" applyAlignment="1">
      <alignment horizontal="right"/>
    </xf>
    <xf numFmtId="0" fontId="6" fillId="0" borderId="8" xfId="0" applyFont="1" applyBorder="1"/>
    <xf numFmtId="0" fontId="3" fillId="2" borderId="1" xfId="0" applyFont="1" applyFill="1" applyBorder="1"/>
    <xf numFmtId="0" fontId="6" fillId="2" borderId="2" xfId="0" applyFont="1" applyFill="1" applyBorder="1"/>
    <xf numFmtId="37" fontId="6" fillId="2" borderId="2" xfId="0" applyNumberFormat="1" applyFont="1" applyFill="1" applyBorder="1" applyAlignment="1">
      <alignment horizontal="center"/>
    </xf>
    <xf numFmtId="171" fontId="6" fillId="2" borderId="18" xfId="0" applyNumberFormat="1" applyFont="1" applyFill="1" applyBorder="1" applyAlignment="1">
      <alignment horizontal="right"/>
    </xf>
    <xf numFmtId="171" fontId="6" fillId="2" borderId="17" xfId="0" applyNumberFormat="1" applyFont="1" applyFill="1" applyBorder="1" applyAlignment="1">
      <alignment horizontal="right"/>
    </xf>
    <xf numFmtId="171" fontId="6" fillId="2" borderId="19" xfId="0" applyNumberFormat="1" applyFont="1" applyFill="1" applyBorder="1" applyAlignment="1">
      <alignment horizontal="right"/>
    </xf>
    <xf numFmtId="0" fontId="6" fillId="2" borderId="5" xfId="0" applyFont="1" applyFill="1" applyBorder="1"/>
    <xf numFmtId="0" fontId="6" fillId="2" borderId="9" xfId="0" applyFont="1" applyFill="1" applyBorder="1"/>
    <xf numFmtId="0" fontId="6" fillId="2" borderId="0" xfId="0" applyFont="1" applyFill="1" applyBorder="1"/>
    <xf numFmtId="37" fontId="6" fillId="2" borderId="0" xfId="0" applyNumberFormat="1" applyFont="1" applyFill="1" applyBorder="1" applyAlignment="1">
      <alignment horizontal="center"/>
    </xf>
    <xf numFmtId="174" fontId="6" fillId="2" borderId="11" xfId="0" applyNumberFormat="1" applyFont="1" applyFill="1" applyBorder="1" applyAlignment="1">
      <alignment horizontal="right"/>
    </xf>
    <xf numFmtId="174" fontId="6" fillId="2" borderId="12" xfId="0" applyNumberFormat="1" applyFont="1" applyFill="1" applyBorder="1" applyAlignment="1">
      <alignment horizontal="right"/>
    </xf>
    <xf numFmtId="174" fontId="6" fillId="2" borderId="13" xfId="0" applyNumberFormat="1" applyFont="1" applyFill="1" applyBorder="1" applyAlignment="1">
      <alignment horizontal="right"/>
    </xf>
    <xf numFmtId="0" fontId="6" fillId="2" borderId="10" xfId="0" applyFont="1" applyFill="1" applyBorder="1"/>
    <xf numFmtId="171" fontId="6" fillId="2" borderId="11" xfId="0" applyNumberFormat="1" applyFont="1" applyFill="1" applyBorder="1" applyAlignment="1">
      <alignment horizontal="right"/>
    </xf>
    <xf numFmtId="171" fontId="6" fillId="2" borderId="12" xfId="0" applyNumberFormat="1" applyFont="1" applyFill="1" applyBorder="1" applyAlignment="1">
      <alignment horizontal="right"/>
    </xf>
    <xf numFmtId="171" fontId="6" fillId="2" borderId="13" xfId="0" applyNumberFormat="1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37" fontId="6" fillId="2" borderId="7" xfId="0" applyNumberFormat="1" applyFont="1" applyFill="1" applyBorder="1" applyAlignment="1">
      <alignment horizontal="center"/>
    </xf>
    <xf numFmtId="171" fontId="6" fillId="2" borderId="14" xfId="0" applyNumberFormat="1" applyFont="1" applyFill="1" applyBorder="1" applyAlignment="1">
      <alignment horizontal="right"/>
    </xf>
    <xf numFmtId="171" fontId="6" fillId="2" borderId="15" xfId="0" applyNumberFormat="1" applyFont="1" applyFill="1" applyBorder="1" applyAlignment="1">
      <alignment horizontal="right"/>
    </xf>
    <xf numFmtId="171" fontId="6" fillId="2" borderId="16" xfId="0" applyNumberFormat="1" applyFont="1" applyFill="1" applyBorder="1" applyAlignment="1">
      <alignment horizontal="right"/>
    </xf>
    <xf numFmtId="0" fontId="6" fillId="2" borderId="8" xfId="0" applyFont="1" applyFill="1" applyBorder="1"/>
    <xf numFmtId="0" fontId="6" fillId="0" borderId="0" xfId="0" applyFont="1" applyFill="1" applyBorder="1"/>
    <xf numFmtId="174" fontId="6" fillId="0" borderId="0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workbookViewId="0">
      <selection activeCell="G12" sqref="G12"/>
    </sheetView>
  </sheetViews>
  <sheetFormatPr defaultRowHeight="14.5" x14ac:dyDescent="0.35"/>
  <cols>
    <col min="1" max="1" width="29.90625" customWidth="1"/>
    <col min="2" max="2" width="10.54296875" bestFit="1" customWidth="1"/>
    <col min="3" max="3" width="9.08984375" style="1" bestFit="1" customWidth="1"/>
    <col min="4" max="6" width="9.08984375" style="1" customWidth="1"/>
    <col min="7" max="7" width="30.90625" customWidth="1"/>
  </cols>
  <sheetData>
    <row r="1" spans="1:7" ht="18.5" x14ac:dyDescent="0.45">
      <c r="A1" s="3" t="s">
        <v>32</v>
      </c>
      <c r="B1" s="3"/>
      <c r="C1" s="3"/>
      <c r="D1" s="3"/>
      <c r="E1" s="3"/>
      <c r="F1" s="3"/>
      <c r="G1" s="3"/>
    </row>
    <row r="2" spans="1:7" ht="15" thickBot="1" x14ac:dyDescent="0.4"/>
    <row r="3" spans="1:7" ht="15.5" x14ac:dyDescent="0.35">
      <c r="A3" s="7"/>
      <c r="B3" s="8"/>
      <c r="C3" s="9"/>
      <c r="D3" s="10" t="s">
        <v>30</v>
      </c>
      <c r="E3" s="11"/>
      <c r="F3" s="12"/>
      <c r="G3" s="13"/>
    </row>
    <row r="4" spans="1:7" ht="15.5" x14ac:dyDescent="0.35">
      <c r="A4" s="14"/>
      <c r="B4" s="15"/>
      <c r="C4" s="16"/>
      <c r="D4" s="17" t="s">
        <v>20</v>
      </c>
      <c r="E4" s="18" t="s">
        <v>22</v>
      </c>
      <c r="F4" s="19" t="s">
        <v>21</v>
      </c>
      <c r="G4" s="20"/>
    </row>
    <row r="5" spans="1:7" ht="16" thickBot="1" x14ac:dyDescent="0.4">
      <c r="A5" s="21" t="s">
        <v>0</v>
      </c>
      <c r="B5" s="22" t="s">
        <v>8</v>
      </c>
      <c r="C5" s="22" t="s">
        <v>9</v>
      </c>
      <c r="D5" s="23" t="s">
        <v>27</v>
      </c>
      <c r="E5" s="24" t="s">
        <v>28</v>
      </c>
      <c r="F5" s="25" t="s">
        <v>29</v>
      </c>
      <c r="G5" s="26" t="s">
        <v>12</v>
      </c>
    </row>
    <row r="6" spans="1:7" ht="15.5" x14ac:dyDescent="0.35">
      <c r="A6" s="27">
        <v>106</v>
      </c>
      <c r="B6" s="16" t="s">
        <v>1</v>
      </c>
      <c r="C6" s="28">
        <f>13*21</f>
        <v>273</v>
      </c>
      <c r="D6" s="29">
        <f>+$C6*0.5</f>
        <v>136.5</v>
      </c>
      <c r="E6" s="30">
        <f>+$C6*0.583439</f>
        <v>159.27884700000001</v>
      </c>
      <c r="F6" s="31">
        <f>+C6*0.6669</f>
        <v>182.06370000000001</v>
      </c>
      <c r="G6" s="20" t="s">
        <v>13</v>
      </c>
    </row>
    <row r="7" spans="1:7" ht="15.5" x14ac:dyDescent="0.35">
      <c r="A7" s="27">
        <v>115</v>
      </c>
      <c r="B7" s="16" t="s">
        <v>2</v>
      </c>
      <c r="C7" s="28">
        <f>19*17</f>
        <v>323</v>
      </c>
      <c r="D7" s="29">
        <f t="shared" ref="D7:D17" si="0">+$C7*0.5</f>
        <v>161.5</v>
      </c>
      <c r="E7" s="32">
        <f t="shared" ref="E7:E13" si="1">+$C7*0.583439</f>
        <v>188.45079700000002</v>
      </c>
      <c r="F7" s="31">
        <f t="shared" ref="F7:F17" si="2">+C7*0.6669</f>
        <v>215.40870000000001</v>
      </c>
      <c r="G7" s="20" t="s">
        <v>13</v>
      </c>
    </row>
    <row r="8" spans="1:7" ht="15.5" x14ac:dyDescent="0.35">
      <c r="A8" s="27">
        <v>107</v>
      </c>
      <c r="B8" s="16" t="s">
        <v>3</v>
      </c>
      <c r="C8" s="28">
        <f>15*11</f>
        <v>165</v>
      </c>
      <c r="D8" s="29">
        <f t="shared" si="0"/>
        <v>82.5</v>
      </c>
      <c r="E8" s="32">
        <f t="shared" si="1"/>
        <v>96.267435000000006</v>
      </c>
      <c r="F8" s="31">
        <f t="shared" si="2"/>
        <v>110.03850000000001</v>
      </c>
      <c r="G8" s="20" t="s">
        <v>13</v>
      </c>
    </row>
    <row r="9" spans="1:7" ht="15.5" x14ac:dyDescent="0.35">
      <c r="A9" s="27">
        <v>114</v>
      </c>
      <c r="B9" s="16" t="s">
        <v>4</v>
      </c>
      <c r="C9" s="28">
        <f>17*12</f>
        <v>204</v>
      </c>
      <c r="D9" s="29">
        <f t="shared" si="0"/>
        <v>102</v>
      </c>
      <c r="E9" s="32">
        <f t="shared" si="1"/>
        <v>119.021556</v>
      </c>
      <c r="F9" s="31">
        <f t="shared" si="2"/>
        <v>136.04760000000002</v>
      </c>
      <c r="G9" s="20" t="s">
        <v>13</v>
      </c>
    </row>
    <row r="10" spans="1:7" ht="15.5" x14ac:dyDescent="0.35">
      <c r="A10" s="27">
        <v>112</v>
      </c>
      <c r="B10" s="16" t="s">
        <v>5</v>
      </c>
      <c r="C10" s="28">
        <f>14*17</f>
        <v>238</v>
      </c>
      <c r="D10" s="29">
        <f t="shared" si="0"/>
        <v>119</v>
      </c>
      <c r="E10" s="32">
        <f t="shared" si="1"/>
        <v>138.85848200000001</v>
      </c>
      <c r="F10" s="31">
        <f t="shared" si="2"/>
        <v>158.72220000000002</v>
      </c>
      <c r="G10" s="20" t="s">
        <v>13</v>
      </c>
    </row>
    <row r="11" spans="1:7" ht="15.5" x14ac:dyDescent="0.35">
      <c r="A11" s="27">
        <v>108</v>
      </c>
      <c r="B11" s="16" t="s">
        <v>6</v>
      </c>
      <c r="C11" s="28">
        <f>13*13</f>
        <v>169</v>
      </c>
      <c r="D11" s="29">
        <f t="shared" si="0"/>
        <v>84.5</v>
      </c>
      <c r="E11" s="32">
        <f t="shared" si="1"/>
        <v>98.601191</v>
      </c>
      <c r="F11" s="31">
        <f t="shared" si="2"/>
        <v>112.70610000000001</v>
      </c>
      <c r="G11" s="20" t="s">
        <v>13</v>
      </c>
    </row>
    <row r="12" spans="1:7" ht="15.5" x14ac:dyDescent="0.35">
      <c r="A12" s="27">
        <v>109</v>
      </c>
      <c r="B12" s="16" t="s">
        <v>7</v>
      </c>
      <c r="C12" s="28">
        <f>14*15</f>
        <v>210</v>
      </c>
      <c r="D12" s="29">
        <f t="shared" si="0"/>
        <v>105</v>
      </c>
      <c r="E12" s="32">
        <f t="shared" si="1"/>
        <v>122.52219000000001</v>
      </c>
      <c r="F12" s="31">
        <f t="shared" si="2"/>
        <v>140.04900000000001</v>
      </c>
      <c r="G12" s="20" t="s">
        <v>13</v>
      </c>
    </row>
    <row r="13" spans="1:7" ht="15.5" x14ac:dyDescent="0.35">
      <c r="A13" s="33" t="s">
        <v>26</v>
      </c>
      <c r="B13" s="34"/>
      <c r="C13" s="35">
        <f>SUM(C6:C12)</f>
        <v>1582</v>
      </c>
      <c r="D13" s="36">
        <f t="shared" si="0"/>
        <v>791</v>
      </c>
      <c r="E13" s="37">
        <f t="shared" si="1"/>
        <v>923.00049800000011</v>
      </c>
      <c r="F13" s="38">
        <f t="shared" si="2"/>
        <v>1055.0358000000001</v>
      </c>
      <c r="G13" s="20"/>
    </row>
    <row r="14" spans="1:7" ht="15.5" x14ac:dyDescent="0.35">
      <c r="A14" s="39"/>
      <c r="B14" s="16"/>
      <c r="C14" s="28"/>
      <c r="D14" s="29"/>
      <c r="E14" s="32"/>
      <c r="F14" s="31"/>
      <c r="G14" s="20"/>
    </row>
    <row r="15" spans="1:7" ht="15.5" x14ac:dyDescent="0.35">
      <c r="A15" s="14" t="s">
        <v>10</v>
      </c>
      <c r="B15" s="16" t="s">
        <v>11</v>
      </c>
      <c r="C15" s="28">
        <f>42*20</f>
        <v>840</v>
      </c>
      <c r="D15" s="29">
        <f t="shared" si="0"/>
        <v>420</v>
      </c>
      <c r="E15" s="40">
        <f>D15+((+F15-D15)/2)</f>
        <v>490.09800000000001</v>
      </c>
      <c r="F15" s="31">
        <f t="shared" si="2"/>
        <v>560.19600000000003</v>
      </c>
      <c r="G15" s="20" t="s">
        <v>14</v>
      </c>
    </row>
    <row r="16" spans="1:7" ht="15.5" x14ac:dyDescent="0.35">
      <c r="A16" s="14" t="s">
        <v>15</v>
      </c>
      <c r="B16" s="16" t="s">
        <v>16</v>
      </c>
      <c r="C16" s="28">
        <f>57*57</f>
        <v>3249</v>
      </c>
      <c r="D16" s="29">
        <f t="shared" si="0"/>
        <v>1624.5</v>
      </c>
      <c r="E16" s="40">
        <f>D16+((+F16-D16)/2)</f>
        <v>1895.62905</v>
      </c>
      <c r="F16" s="31">
        <f t="shared" si="2"/>
        <v>2166.7581</v>
      </c>
      <c r="G16" s="20" t="s">
        <v>17</v>
      </c>
    </row>
    <row r="17" spans="1:7" ht="15.5" x14ac:dyDescent="0.35">
      <c r="A17" s="14" t="s">
        <v>18</v>
      </c>
      <c r="B17" s="16" t="s">
        <v>19</v>
      </c>
      <c r="C17" s="28">
        <f>44*25</f>
        <v>1100</v>
      </c>
      <c r="D17" s="29">
        <f t="shared" si="0"/>
        <v>550</v>
      </c>
      <c r="E17" s="40">
        <f>D17+((+F17-D17)/2)</f>
        <v>641.79500000000007</v>
      </c>
      <c r="F17" s="31">
        <f t="shared" si="2"/>
        <v>733.59</v>
      </c>
      <c r="G17" s="20"/>
    </row>
    <row r="18" spans="1:7" ht="15.5" x14ac:dyDescent="0.35">
      <c r="A18" s="14"/>
      <c r="B18" s="15"/>
      <c r="C18" s="16"/>
      <c r="D18" s="41"/>
      <c r="E18" s="42"/>
      <c r="F18" s="43"/>
      <c r="G18" s="20"/>
    </row>
    <row r="19" spans="1:7" ht="15.5" x14ac:dyDescent="0.35">
      <c r="A19" s="44" t="s">
        <v>35</v>
      </c>
      <c r="B19" s="15"/>
      <c r="C19" s="16"/>
      <c r="D19" s="41"/>
      <c r="E19" s="42"/>
      <c r="F19" s="43"/>
      <c r="G19" s="20"/>
    </row>
    <row r="20" spans="1:7" ht="15.5" x14ac:dyDescent="0.35">
      <c r="A20" s="14" t="s">
        <v>23</v>
      </c>
      <c r="B20" s="15"/>
      <c r="C20" s="45">
        <f>+C13+C15</f>
        <v>2422</v>
      </c>
      <c r="D20" s="41">
        <f>+D13+D15</f>
        <v>1211</v>
      </c>
      <c r="E20" s="42">
        <f>+E13+E15</f>
        <v>1413.0984980000001</v>
      </c>
      <c r="F20" s="43">
        <f>+F13+F15</f>
        <v>1615.2318</v>
      </c>
      <c r="G20" s="20"/>
    </row>
    <row r="21" spans="1:7" ht="15.5" x14ac:dyDescent="0.35">
      <c r="A21" s="14" t="s">
        <v>24</v>
      </c>
      <c r="B21" s="15"/>
      <c r="C21" s="45">
        <f>+C13+C17</f>
        <v>2682</v>
      </c>
      <c r="D21" s="41">
        <f>+D13+D17</f>
        <v>1341</v>
      </c>
      <c r="E21" s="42">
        <f>+E13+E17</f>
        <v>1564.7954980000002</v>
      </c>
      <c r="F21" s="43">
        <f>+F13+F17</f>
        <v>1788.6258000000003</v>
      </c>
      <c r="G21" s="20"/>
    </row>
    <row r="22" spans="1:7" ht="16" thickBot="1" x14ac:dyDescent="0.4">
      <c r="A22" s="46" t="s">
        <v>25</v>
      </c>
      <c r="B22" s="47"/>
      <c r="C22" s="48">
        <f>+C13+C15+C17</f>
        <v>3522</v>
      </c>
      <c r="D22" s="49">
        <f>+D13+D15+D17</f>
        <v>1761</v>
      </c>
      <c r="E22" s="50">
        <f>+E13+E15+E17</f>
        <v>2054.8934980000004</v>
      </c>
      <c r="F22" s="51">
        <f>+F13+F15+F17</f>
        <v>2348.8218000000002</v>
      </c>
      <c r="G22" s="52"/>
    </row>
    <row r="23" spans="1:7" ht="15.5" x14ac:dyDescent="0.35">
      <c r="A23" s="53" t="s">
        <v>36</v>
      </c>
      <c r="B23" s="54"/>
      <c r="C23" s="55"/>
      <c r="D23" s="56"/>
      <c r="E23" s="57"/>
      <c r="F23" s="58"/>
      <c r="G23" s="59"/>
    </row>
    <row r="24" spans="1:7" ht="15.5" x14ac:dyDescent="0.35">
      <c r="A24" s="60" t="s">
        <v>34</v>
      </c>
      <c r="B24" s="61"/>
      <c r="C24" s="62"/>
      <c r="D24" s="63">
        <f>+D16/$C16*12</f>
        <v>6</v>
      </c>
      <c r="E24" s="64">
        <f t="shared" ref="E24:F24" si="3">+E16/$C16*12</f>
        <v>7.0014000000000003</v>
      </c>
      <c r="F24" s="65">
        <f t="shared" si="3"/>
        <v>8.0028000000000006</v>
      </c>
      <c r="G24" s="66"/>
    </row>
    <row r="25" spans="1:7" ht="15.5" x14ac:dyDescent="0.35">
      <c r="A25" s="60" t="s">
        <v>23</v>
      </c>
      <c r="B25" s="61"/>
      <c r="C25" s="62"/>
      <c r="D25" s="67">
        <f>+D20*12</f>
        <v>14532</v>
      </c>
      <c r="E25" s="68">
        <f t="shared" ref="E25:F25" si="4">+E20*12</f>
        <v>16957.181976</v>
      </c>
      <c r="F25" s="69">
        <f t="shared" si="4"/>
        <v>19382.781600000002</v>
      </c>
      <c r="G25" s="66"/>
    </row>
    <row r="26" spans="1:7" ht="15.5" x14ac:dyDescent="0.35">
      <c r="A26" s="60" t="s">
        <v>24</v>
      </c>
      <c r="B26" s="61"/>
      <c r="C26" s="62"/>
      <c r="D26" s="67">
        <f t="shared" ref="D26:F26" si="5">+D21*12</f>
        <v>16092</v>
      </c>
      <c r="E26" s="68">
        <f t="shared" si="5"/>
        <v>18777.545976000001</v>
      </c>
      <c r="F26" s="69">
        <f t="shared" si="5"/>
        <v>21463.509600000005</v>
      </c>
      <c r="G26" s="66"/>
    </row>
    <row r="27" spans="1:7" ht="16" thickBot="1" x14ac:dyDescent="0.4">
      <c r="A27" s="70" t="s">
        <v>25</v>
      </c>
      <c r="B27" s="71"/>
      <c r="C27" s="72"/>
      <c r="D27" s="73">
        <f t="shared" ref="D27:F27" si="6">+D22*12</f>
        <v>21132</v>
      </c>
      <c r="E27" s="74">
        <f t="shared" si="6"/>
        <v>24658.721976000004</v>
      </c>
      <c r="F27" s="75">
        <f t="shared" si="6"/>
        <v>28185.861600000004</v>
      </c>
      <c r="G27" s="76"/>
    </row>
    <row r="28" spans="1:7" ht="6" customHeight="1" x14ac:dyDescent="0.35">
      <c r="A28" s="77"/>
      <c r="B28" s="15"/>
      <c r="C28" s="45"/>
      <c r="D28" s="78"/>
      <c r="E28" s="78"/>
      <c r="F28" s="78"/>
      <c r="G28" s="15"/>
    </row>
    <row r="29" spans="1:7" x14ac:dyDescent="0.35">
      <c r="A29" s="2" t="s">
        <v>31</v>
      </c>
    </row>
    <row r="30" spans="1:7" x14ac:dyDescent="0.35">
      <c r="A30" s="2" t="s">
        <v>53</v>
      </c>
    </row>
    <row r="31" spans="1:7" x14ac:dyDescent="0.35">
      <c r="A31" t="s">
        <v>54</v>
      </c>
    </row>
    <row r="32" spans="1:7" x14ac:dyDescent="0.35">
      <c r="A32" t="s">
        <v>69</v>
      </c>
    </row>
    <row r="33" spans="1:1" x14ac:dyDescent="0.35">
      <c r="A33" t="s">
        <v>70</v>
      </c>
    </row>
    <row r="34" spans="1:1" ht="8" customHeight="1" x14ac:dyDescent="0.35"/>
    <row r="35" spans="1:1" ht="15.5" x14ac:dyDescent="0.35">
      <c r="A35" s="4" t="s">
        <v>49</v>
      </c>
    </row>
    <row r="36" spans="1:1" x14ac:dyDescent="0.35">
      <c r="A36" t="s">
        <v>37</v>
      </c>
    </row>
    <row r="37" spans="1:1" x14ac:dyDescent="0.35">
      <c r="A37" t="s">
        <v>55</v>
      </c>
    </row>
    <row r="38" spans="1:1" x14ac:dyDescent="0.35">
      <c r="A38" t="s">
        <v>56</v>
      </c>
    </row>
    <row r="39" spans="1:1" x14ac:dyDescent="0.35">
      <c r="A39" t="s">
        <v>39</v>
      </c>
    </row>
    <row r="40" spans="1:1" x14ac:dyDescent="0.35">
      <c r="A40" t="s">
        <v>38</v>
      </c>
    </row>
    <row r="41" spans="1:1" x14ac:dyDescent="0.35">
      <c r="A41" t="s">
        <v>57</v>
      </c>
    </row>
    <row r="42" spans="1:1" x14ac:dyDescent="0.35">
      <c r="A42" t="s">
        <v>58</v>
      </c>
    </row>
    <row r="43" spans="1:1" x14ac:dyDescent="0.35">
      <c r="A43" t="s">
        <v>59</v>
      </c>
    </row>
    <row r="44" spans="1:1" x14ac:dyDescent="0.35">
      <c r="A44" t="s">
        <v>40</v>
      </c>
    </row>
    <row r="45" spans="1:1" x14ac:dyDescent="0.35">
      <c r="A45" t="s">
        <v>60</v>
      </c>
    </row>
    <row r="46" spans="1:1" x14ac:dyDescent="0.35">
      <c r="A46" t="s">
        <v>61</v>
      </c>
    </row>
    <row r="47" spans="1:1" x14ac:dyDescent="0.35">
      <c r="A47" t="s">
        <v>62</v>
      </c>
    </row>
    <row r="48" spans="1:1" x14ac:dyDescent="0.35">
      <c r="A48" t="s">
        <v>63</v>
      </c>
    </row>
    <row r="49" spans="1:1" x14ac:dyDescent="0.35">
      <c r="A49" t="s">
        <v>41</v>
      </c>
    </row>
    <row r="50" spans="1:1" x14ac:dyDescent="0.35">
      <c r="A50" t="s">
        <v>42</v>
      </c>
    </row>
    <row r="51" spans="1:1" x14ac:dyDescent="0.35">
      <c r="A51" t="s">
        <v>43</v>
      </c>
    </row>
    <row r="52" spans="1:1" x14ac:dyDescent="0.35">
      <c r="A52" t="s">
        <v>45</v>
      </c>
    </row>
    <row r="53" spans="1:1" x14ac:dyDescent="0.35">
      <c r="A53" t="s">
        <v>44</v>
      </c>
    </row>
    <row r="54" spans="1:1" x14ac:dyDescent="0.35">
      <c r="A54" t="s">
        <v>46</v>
      </c>
    </row>
    <row r="55" spans="1:1" x14ac:dyDescent="0.35">
      <c r="A55" t="s">
        <v>47</v>
      </c>
    </row>
    <row r="56" spans="1:1" x14ac:dyDescent="0.35">
      <c r="A56" t="s">
        <v>48</v>
      </c>
    </row>
    <row r="57" spans="1:1" ht="7" customHeight="1" x14ac:dyDescent="0.35"/>
    <row r="58" spans="1:1" ht="15.5" x14ac:dyDescent="0.35">
      <c r="A58" s="5" t="s">
        <v>51</v>
      </c>
    </row>
    <row r="59" spans="1:1" x14ac:dyDescent="0.35">
      <c r="A59" t="s">
        <v>64</v>
      </c>
    </row>
    <row r="60" spans="1:1" x14ac:dyDescent="0.35">
      <c r="A60" t="s">
        <v>65</v>
      </c>
    </row>
    <row r="61" spans="1:1" x14ac:dyDescent="0.35">
      <c r="A61" t="s">
        <v>66</v>
      </c>
    </row>
    <row r="62" spans="1:1" x14ac:dyDescent="0.35">
      <c r="A62" s="6" t="s">
        <v>52</v>
      </c>
    </row>
    <row r="63" spans="1:1" ht="6" customHeight="1" x14ac:dyDescent="0.35"/>
    <row r="64" spans="1:1" ht="15.5" x14ac:dyDescent="0.35">
      <c r="A64" s="4" t="s">
        <v>33</v>
      </c>
    </row>
    <row r="65" spans="1:1" x14ac:dyDescent="0.35">
      <c r="A65" t="s">
        <v>67</v>
      </c>
    </row>
    <row r="66" spans="1:1" x14ac:dyDescent="0.35">
      <c r="A66" t="s">
        <v>68</v>
      </c>
    </row>
    <row r="67" spans="1:1" x14ac:dyDescent="0.35">
      <c r="A67" t="s">
        <v>50</v>
      </c>
    </row>
  </sheetData>
  <mergeCells count="2">
    <mergeCell ref="D3:F3"/>
    <mergeCell ref="A1:G1"/>
  </mergeCells>
  <pageMargins left="0.7" right="0.45" top="0.5" bottom="0.25" header="0.3" footer="0.3"/>
  <pageSetup orientation="landscape" horizontalDpi="0" verticalDpi="0" r:id="rId1"/>
  <headerFooter>
    <oddFooter>&amp;RPage &amp;P of &amp;N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2023-05-04T20:57:31Z</cp:lastPrinted>
  <dcterms:created xsi:type="dcterms:W3CDTF">2023-05-01T23:30:16Z</dcterms:created>
  <dcterms:modified xsi:type="dcterms:W3CDTF">2023-05-04T20:59:43Z</dcterms:modified>
</cp:coreProperties>
</file>